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关联参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0B2345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0" customWidth="1" min="3" max="3"/>
    <col width="12" customWidth="1" min="4" max="4"/>
    <col width="26" customWidth="1" min="5" max="5"/>
    <col width="22" customWidth="1" min="6" max="6"/>
  </cols>
  <sheetData>
    <row r="1">
      <c r="A1" s="1" t="inlineStr">
        <is>
          <t>项目</t>
        </is>
      </c>
      <c r="B1" s="1" t="inlineStr">
        <is>
          <t>符号</t>
        </is>
      </c>
      <c r="C1" s="1" t="inlineStr">
        <is>
          <t>数值</t>
        </is>
      </c>
      <c r="D1" s="1" t="inlineStr">
        <is>
          <t>公式/来源</t>
        </is>
      </c>
      <c r="E1" s="1" t="inlineStr">
        <is>
          <t>备注</t>
        </is>
      </c>
    </row>
    <row r="2">
      <c r="A2" s="2" t="inlineStr">
        <is>
          <t>输入</t>
        </is>
      </c>
      <c r="B2" s="2" t="inlineStr">
        <is>
          <t>叶根轴径</t>
        </is>
      </c>
      <c r="C2" s="2" t="inlineStr">
        <is>
          <t>d</t>
        </is>
      </c>
      <c r="D2" s="2" t="n">
        <v>20</v>
      </c>
      <c r="E2" s="2" t="inlineStr">
        <is>
          <t>输入</t>
        </is>
      </c>
      <c r="F2" s="2" t="inlineStr">
        <is>
          <t>Φ20（原 Φ8 不足）</t>
        </is>
      </c>
    </row>
    <row r="3">
      <c r="A3" s="2" t="inlineStr">
        <is>
          <t>输入</t>
        </is>
      </c>
      <c r="B3" s="2" t="inlineStr">
        <is>
          <t>轴承座壁厚</t>
        </is>
      </c>
      <c r="C3" s="2" t="inlineStr">
        <is>
          <t>t1</t>
        </is>
      </c>
      <c r="D3" s="2" t="n">
        <v>5</v>
      </c>
      <c r="E3" s="2" t="inlineStr">
        <is>
          <t>输入</t>
        </is>
      </c>
      <c r="F3" s="2" t="inlineStr"/>
    </row>
    <row r="4">
      <c r="A4" s="2" t="inlineStr">
        <is>
          <t>输入</t>
        </is>
      </c>
      <c r="B4" s="2" t="inlineStr">
        <is>
          <t>侧隙</t>
        </is>
      </c>
      <c r="C4" s="2" t="inlineStr">
        <is>
          <t>c</t>
        </is>
      </c>
      <c r="D4" s="2" t="n">
        <v>1.5</v>
      </c>
      <c r="E4" s="2" t="inlineStr">
        <is>
          <t>输入</t>
        </is>
      </c>
      <c r="F4" s="2" t="inlineStr"/>
    </row>
    <row r="5">
      <c r="A5" s="2" t="inlineStr">
        <is>
          <t>输入</t>
        </is>
      </c>
      <c r="B5" s="2" t="inlineStr">
        <is>
          <t>底座壁厚</t>
        </is>
      </c>
      <c r="C5" s="2" t="inlineStr">
        <is>
          <t>t2</t>
        </is>
      </c>
      <c r="D5" s="2" t="n">
        <v>4.5</v>
      </c>
      <c r="E5" s="2" t="inlineStr">
        <is>
          <t>输入</t>
        </is>
      </c>
      <c r="F5" s="2" t="inlineStr"/>
    </row>
    <row r="6">
      <c r="A6" s="2" t="inlineStr">
        <is>
          <t>输入</t>
        </is>
      </c>
      <c r="B6" s="2" t="inlineStr">
        <is>
          <t>销径</t>
        </is>
      </c>
      <c r="C6" s="2" t="inlineStr">
        <is>
          <t>dp</t>
        </is>
      </c>
      <c r="D6" s="2" t="n">
        <v>5</v>
      </c>
      <c r="E6" s="2" t="inlineStr">
        <is>
          <t>输入</t>
        </is>
      </c>
      <c r="F6" s="2" t="inlineStr">
        <is>
          <t>Φ5 h6</t>
        </is>
      </c>
    </row>
    <row r="7">
      <c r="A7" s="2" t="inlineStr">
        <is>
          <t>输入</t>
        </is>
      </c>
      <c r="B7" s="2" t="inlineStr">
        <is>
          <t>蜗轮转角</t>
        </is>
      </c>
      <c r="C7" s="2" t="inlineStr">
        <is>
          <t>θ</t>
        </is>
      </c>
      <c r="D7" s="2" t="n">
        <v>29.1</v>
      </c>
      <c r="E7" s="2" t="inlineStr">
        <is>
          <t>输入</t>
        </is>
      </c>
      <c r="F7" s="2" t="inlineStr">
        <is>
          <t>度</t>
        </is>
      </c>
    </row>
    <row r="8">
      <c r="A8" s="2" t="inlineStr">
        <is>
          <t>输入</t>
        </is>
      </c>
      <c r="B8" s="2" t="inlineStr">
        <is>
          <t>调角门限风速</t>
        </is>
      </c>
      <c r="C8" s="2" t="inlineStr">
        <is>
          <t>Vth</t>
        </is>
      </c>
      <c r="D8" s="2" t="n">
        <v>8</v>
      </c>
      <c r="E8" s="2" t="inlineStr">
        <is>
          <t>输入</t>
        </is>
      </c>
      <c r="F8" s="2" t="inlineStr">
        <is>
          <t>m/s</t>
        </is>
      </c>
    </row>
    <row r="9">
      <c r="A9" s="2" t="inlineStr">
        <is>
          <t>派生</t>
        </is>
      </c>
      <c r="B9" s="2" t="inlineStr">
        <is>
          <t>轴半径</t>
        </is>
      </c>
      <c r="C9" s="2" t="inlineStr">
        <is>
          <t>r</t>
        </is>
      </c>
      <c r="D9" s="2">
        <f>D2/2</f>
        <v/>
      </c>
      <c r="E9" s="2" t="inlineStr"/>
      <c r="F9" s="2" t="inlineStr"/>
    </row>
    <row r="10">
      <c r="A10" s="2" t="inlineStr">
        <is>
          <t>派生</t>
        </is>
      </c>
      <c r="B10" s="2" t="inlineStr">
        <is>
          <t>摇臂长</t>
        </is>
      </c>
      <c r="C10" s="2" t="inlineStr">
        <is>
          <t>L</t>
        </is>
      </c>
      <c r="D10" s="2">
        <f>D9+D6/2+5</f>
        <v/>
      </c>
      <c r="E10" s="2" t="inlineStr">
        <is>
          <t>L=r+dp/2+5</t>
        </is>
      </c>
      <c r="F10" s="2" t="inlineStr">
        <is>
          <t>原 13 → 现 20</t>
        </is>
      </c>
    </row>
    <row r="11">
      <c r="A11" s="2" t="inlineStr">
        <is>
          <t>派生</t>
        </is>
      </c>
      <c r="B11" s="2" t="inlineStr">
        <is>
          <t>扫掠半径</t>
        </is>
      </c>
      <c r="C11" s="2" t="inlineStr">
        <is>
          <t>R_sw</t>
        </is>
      </c>
      <c r="D11" s="2">
        <f>D10</f>
        <v/>
      </c>
      <c r="E11" s="2" t="inlineStr"/>
      <c r="F11" s="2" t="inlineStr"/>
    </row>
    <row r="12">
      <c r="A12" s="2" t="inlineStr">
        <is>
          <t>派生</t>
        </is>
      </c>
      <c r="B12" s="2" t="inlineStr">
        <is>
          <t>轴承座外径</t>
        </is>
      </c>
      <c r="C12" s="2" t="inlineStr">
        <is>
          <t>d_boss</t>
        </is>
      </c>
      <c r="D12" s="2">
        <f>D2+2*D3</f>
        <v/>
      </c>
      <c r="E12" s="2" t="inlineStr"/>
      <c r="F12" s="2" t="inlineStr">
        <is>
          <t>Φ30</t>
        </is>
      </c>
    </row>
    <row r="13">
      <c r="A13" s="2" t="inlineStr">
        <is>
          <t>派生</t>
        </is>
      </c>
      <c r="B13" s="2" t="inlineStr">
        <is>
          <t>包络1（摇臂）</t>
        </is>
      </c>
      <c r="C13" s="2" t="inlineStr">
        <is>
          <t>e1</t>
        </is>
      </c>
      <c r="D13" s="2">
        <f>D11+D4</f>
        <v/>
      </c>
      <c r="E13" s="2" t="inlineStr"/>
      <c r="F13" s="2" t="inlineStr"/>
    </row>
    <row r="14">
      <c r="A14" s="2" t="inlineStr">
        <is>
          <t>派生</t>
        </is>
      </c>
      <c r="B14" s="2" t="inlineStr">
        <is>
          <t>包络2（轴座）</t>
        </is>
      </c>
      <c r="C14" s="2" t="inlineStr">
        <is>
          <t>e2</t>
        </is>
      </c>
      <c r="D14" s="2">
        <f>D12/2+D4</f>
        <v/>
      </c>
      <c r="E14" s="2" t="inlineStr"/>
      <c r="F14" s="2" t="inlineStr"/>
    </row>
    <row r="15">
      <c r="A15" s="2" t="inlineStr">
        <is>
          <t>派生</t>
        </is>
      </c>
      <c r="B15" s="2" t="inlineStr">
        <is>
          <t>底座内半径</t>
        </is>
      </c>
      <c r="C15" s="2" t="inlineStr">
        <is>
          <t>R_in</t>
        </is>
      </c>
      <c r="D15" s="2">
        <f>MAX(D13,D14)</f>
        <v/>
      </c>
      <c r="E15" s="2" t="inlineStr">
        <is>
          <t>取大值双包络</t>
        </is>
      </c>
      <c r="F15" s="2" t="inlineStr"/>
    </row>
    <row r="16">
      <c r="A16" s="2" t="inlineStr">
        <is>
          <t>派生</t>
        </is>
      </c>
      <c r="B16" s="2" t="inlineStr">
        <is>
          <t>底座外径</t>
        </is>
      </c>
      <c r="C16" s="2" t="inlineStr">
        <is>
          <t>Db</t>
        </is>
      </c>
      <c r="D16" s="2">
        <f>2*(D15+D5)</f>
        <v/>
      </c>
      <c r="E16" s="2" t="inlineStr"/>
      <c r="F16" s="2" t="inlineStr"/>
    </row>
    <row r="17">
      <c r="A17" s="2" t="inlineStr">
        <is>
          <t>派生</t>
        </is>
      </c>
      <c r="B17" s="2" t="inlineStr">
        <is>
          <t>销行程</t>
        </is>
      </c>
      <c r="C17" s="2" t="inlineStr">
        <is>
          <t>s</t>
        </is>
      </c>
      <c r="D17" s="2">
        <f>2*D11*SIN(RADIANS(D7/2))</f>
        <v/>
      </c>
      <c r="E17" s="2" t="inlineStr"/>
      <c r="F17" s="2" t="inlineStr">
        <is>
          <t>mm</t>
        </is>
      </c>
    </row>
    <row r="18">
      <c r="A18" s="2" t="inlineStr">
        <is>
          <t>派生</t>
        </is>
      </c>
      <c r="B18" s="2" t="inlineStr">
        <is>
          <t>槽长</t>
        </is>
      </c>
      <c r="C18" s="2" t="inlineStr">
        <is>
          <t>Ls</t>
        </is>
      </c>
      <c r="D18" s="2">
        <f>D17+D6+5</f>
        <v/>
      </c>
      <c r="E18" s="2" t="inlineStr"/>
      <c r="F18" s="2" t="inlineStr">
        <is>
          <t>含余量</t>
        </is>
      </c>
    </row>
    <row r="19">
      <c r="A19" s="2" t="inlineStr">
        <is>
          <t>派生</t>
        </is>
      </c>
      <c r="B19" s="2" t="inlineStr">
        <is>
          <t>8 m/s 风载</t>
        </is>
      </c>
      <c r="C19" s="2" t="inlineStr">
        <is>
          <t>F_th</t>
        </is>
      </c>
      <c r="D19" s="2">
        <f>0.5*1.225*D8^2*1.2*0.557</f>
        <v/>
      </c>
      <c r="E19" s="2" t="inlineStr"/>
      <c r="F19" s="2" t="inlineStr">
        <is>
          <t>N</t>
        </is>
      </c>
    </row>
    <row r="20">
      <c r="A20" s="2" t="inlineStr">
        <is>
          <t>派生</t>
        </is>
      </c>
      <c r="B20" s="2" t="inlineStr">
        <is>
          <t>8 m/s 扭矩</t>
        </is>
      </c>
      <c r="C20" s="2" t="inlineStr">
        <is>
          <t>M_th</t>
        </is>
      </c>
      <c r="D20" s="2">
        <f>D19*1.013/2</f>
        <v/>
      </c>
      <c r="E20" s="2" t="inlineStr"/>
      <c r="F20" s="2" t="inlineStr">
        <is>
          <t>N·m</t>
        </is>
      </c>
    </row>
    <row r="21">
      <c r="A21" s="2" t="inlineStr">
        <is>
          <t>派生</t>
        </is>
      </c>
      <c r="B21" s="2" t="inlineStr">
        <is>
          <t>20 m/s 扭矩</t>
        </is>
      </c>
      <c r="C21" s="2" t="inlineStr">
        <is>
          <t>M20</t>
        </is>
      </c>
      <c r="D21" s="2">
        <f>0.5*1.225*400*1.2*0.557*1.013/2</f>
        <v/>
      </c>
      <c r="E21" s="2" t="inlineStr"/>
      <c r="F21" s="2" t="inlineStr">
        <is>
          <t>N·m</t>
        </is>
      </c>
    </row>
    <row r="22">
      <c r="A22" s="2" t="inlineStr">
        <is>
          <t>结论</t>
        </is>
      </c>
      <c r="B22" s="2" t="inlineStr">
        <is>
          <t>锁止容量需求</t>
        </is>
      </c>
      <c r="C22" s="2" t="inlineStr">
        <is>
          <t>M_lock</t>
        </is>
      </c>
      <c r="D22" s="2">
        <f>D21*1.25</f>
        <v/>
      </c>
      <c r="E22" s="2" t="inlineStr"/>
      <c r="F22" s="2" t="inlineStr">
        <is>
          <t>≥ 20 m/s 扭矩×1.25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2026-10-31T14:24:28Z</dcterms:created>
  <dcterms:modified xmlns:dcterms="http://purl.org/dc/terms/" xmlns:xsi="http://www.w3.org/2001/XMLSchema-instance" xsi:type="dcterms:W3CDTF">2026-10-31T14:24:28Z</dcterms:modified>
</cp:coreProperties>
</file>